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CE8951-C9D0-484A-B70B-792E7485B856}" xr6:coauthVersionLast="47" xr6:coauthVersionMax="47" xr10:uidLastSave="{00000000-0000-0000-0000-000000000000}"/>
  <bookViews>
    <workbookView xWindow="-28920" yWindow="-75" windowWidth="29040" windowHeight="15720" xr2:uid="{1F89DD2E-A0CE-4E76-A1FB-A2613FB29D38}"/>
  </bookViews>
  <sheets>
    <sheet name="კალკულაციებ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L8" i="1"/>
  <c r="H31" i="1"/>
  <c r="H30" i="1"/>
  <c r="L29" i="1"/>
  <c r="E31" i="1"/>
  <c r="L31" i="1" s="1"/>
  <c r="E30" i="1"/>
  <c r="L30" i="1" s="1"/>
  <c r="E29" i="1"/>
  <c r="H26" i="1"/>
  <c r="H27" i="1"/>
  <c r="H28" i="1"/>
  <c r="H25" i="1"/>
  <c r="H9" i="1"/>
  <c r="H10" i="1"/>
  <c r="H11" i="1"/>
  <c r="H8" i="1"/>
  <c r="E21" i="1"/>
  <c r="E22" i="1"/>
  <c r="E23" i="1"/>
  <c r="L23" i="1" s="1"/>
  <c r="E24" i="1"/>
  <c r="E20" i="1"/>
  <c r="E19" i="1"/>
  <c r="E18" i="1"/>
  <c r="E17" i="1"/>
  <c r="L17" i="1" s="1"/>
  <c r="E13" i="1"/>
  <c r="E14" i="1"/>
  <c r="E15" i="1"/>
  <c r="E16" i="1"/>
  <c r="E12" i="1"/>
  <c r="L27" i="1"/>
  <c r="L24" i="1"/>
  <c r="L19" i="1" l="1"/>
  <c r="L22" i="1"/>
  <c r="L21" i="1"/>
  <c r="L20" i="1"/>
  <c r="L18" i="1"/>
  <c r="L25" i="1"/>
  <c r="L28" i="1"/>
  <c r="L26" i="1"/>
  <c r="L10" i="1"/>
  <c r="L12" i="1"/>
  <c r="L14" i="1"/>
  <c r="L13" i="1"/>
  <c r="L15" i="1"/>
  <c r="L9" i="1"/>
  <c r="L16" i="1"/>
  <c r="L11" i="1"/>
</calcChain>
</file>

<file path=xl/sharedStrings.xml><?xml version="1.0" encoding="utf-8"?>
<sst xmlns="http://schemas.openxmlformats.org/spreadsheetml/2006/main" count="110" uniqueCount="70">
  <si>
    <t>მასალების ერთეული ღირებულების კალკულაციები</t>
  </si>
  <si>
    <t>2026 წლის III კვარტლის დონეზე</t>
  </si>
  <si>
    <t>კალკ. N</t>
  </si>
  <si>
    <t>საფუძველი</t>
  </si>
  <si>
    <t>მასალის დასახელება</t>
  </si>
  <si>
    <t>განზ. ერთ.</t>
  </si>
  <si>
    <t>ერთ. მასა (ტონა)</t>
  </si>
  <si>
    <t>გადაზიდვის მანძილი (კმ)</t>
  </si>
  <si>
    <t>ტვირთის ტრანსპორტირების კლასი</t>
  </si>
  <si>
    <t>მასალის ღირებულება ტრანსპორტ. გარეშე</t>
  </si>
  <si>
    <t>გლინულა d=8 მმ</t>
  </si>
  <si>
    <t>ტონა</t>
  </si>
  <si>
    <t>არმატურა d=10 მმ</t>
  </si>
  <si>
    <t>არმატურა d=12 მმ</t>
  </si>
  <si>
    <t>არმატურა d=14-32 მმ</t>
  </si>
  <si>
    <t>ბეტონი B15</t>
  </si>
  <si>
    <r>
      <t>მ</t>
    </r>
    <r>
      <rPr>
        <vertAlign val="superscript"/>
        <sz val="10"/>
        <rFont val="Calibri"/>
        <family val="2"/>
        <scheme val="minor"/>
      </rPr>
      <t>3</t>
    </r>
  </si>
  <si>
    <t>ბეტონი B20</t>
  </si>
  <si>
    <t>ბეტონი B22.5</t>
  </si>
  <si>
    <t>ბეტონი B25</t>
  </si>
  <si>
    <t>ბეტონი B30</t>
  </si>
  <si>
    <t>ღორღი 5-10მმ</t>
  </si>
  <si>
    <t>ღორღი 10-20მმ</t>
  </si>
  <si>
    <t>ღორღი 20-40მმ</t>
  </si>
  <si>
    <t>ბალასტი</t>
  </si>
  <si>
    <t>ღორღი 40-80მმ</t>
  </si>
  <si>
    <t>ასფალტობეტონი მსხვილმარცვლოვანი</t>
  </si>
  <si>
    <t>ასფალტობეტონი წვრილმარცვლოვანი</t>
  </si>
  <si>
    <t>ბიტუმი</t>
  </si>
  <si>
    <t>ბიტუმის ემულსია</t>
  </si>
  <si>
    <t>ქვიშა შავი 0.5სმ</t>
  </si>
  <si>
    <t>ქვიშა-ხრეშოვანი ნარევი ბეტონის მოსამზადებლად</t>
  </si>
  <si>
    <t>ქვიშა-ხრეშოვანი ნარევი საგზაო სამუშაოებისათვის</t>
  </si>
  <si>
    <t>CPP 1.1.3</t>
  </si>
  <si>
    <t>CPP 1.1.5</t>
  </si>
  <si>
    <t>CPP 1.1.7</t>
  </si>
  <si>
    <t>CPP 1.1.8</t>
  </si>
  <si>
    <t>CPP 3.2.59</t>
  </si>
  <si>
    <t>CPP 3.2.60</t>
  </si>
  <si>
    <t>CPP 3.2.61</t>
  </si>
  <si>
    <t>CPP 3.2.62</t>
  </si>
  <si>
    <t>CPP 3.2.63</t>
  </si>
  <si>
    <t>CPP 3.2.11</t>
  </si>
  <si>
    <t>CPP 3.2.12</t>
  </si>
  <si>
    <t>CPP 3.2.13</t>
  </si>
  <si>
    <t>CPP 3.2.14</t>
  </si>
  <si>
    <t>CPP 3.2.15</t>
  </si>
  <si>
    <t>CPP 3.2.16</t>
  </si>
  <si>
    <t>CPP 3.2.17</t>
  </si>
  <si>
    <t>CPP 3.2.18</t>
  </si>
  <si>
    <t>CPP 3.2.71</t>
  </si>
  <si>
    <t>CPP 3.2.73</t>
  </si>
  <si>
    <t>CPP 3.2.76</t>
  </si>
  <si>
    <t>CPP 3.2.77</t>
  </si>
  <si>
    <t>FCCT0050 - ტიპი I</t>
  </si>
  <si>
    <t>FCCT0020 - ტიპი II</t>
  </si>
  <si>
    <t>HLCT0010 - ტიპი I</t>
  </si>
  <si>
    <t>FCCT0100 - ტიპი I</t>
  </si>
  <si>
    <t>გორფრირებული მილი SN8 D-200მმ</t>
  </si>
  <si>
    <t>გორფრირებული მილი SN8 D-400მმ</t>
  </si>
  <si>
    <t>CPP 2.9.15</t>
  </si>
  <si>
    <t>CPP 2.9.17</t>
  </si>
  <si>
    <t>სრფ 2.9.18</t>
  </si>
  <si>
    <t>გორფრირებული მილი SN8 D-500მმ</t>
  </si>
  <si>
    <t>გრძ.მ</t>
  </si>
  <si>
    <t>FCCT0030 - ტიპი I</t>
  </si>
  <si>
    <t>მასალის საბოლოო ღირებულება 
ტრანსპორტირების ჩათვლით</t>
  </si>
  <si>
    <t>CPP საავტომობილო გადაზიდვის კოდი</t>
  </si>
  <si>
    <t>CPP
1 ტონა ტვირთის გადაზიდვის ღირებულება</t>
  </si>
  <si>
    <t xml:space="preserve">CPP
კოეფიციენტი ტვირთის ტრანსპორტირების კლასისათვის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</si>
</sst>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7" formatCode="_-* #,##0.00\ [$₽-419]_-;\-* #,##0.00\ [$₽-419]_-;_-* &quot;-&quot;??\ [$₽-419]_-;_-@_-"/>
    <numFmt numFmtId="171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3" fontId="2" fillId="0" borderId="0" xfId="1" applyFont="1" applyFill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7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3689F3D1-788F-40ED-A9B6-65AAA0AD9D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63B8D-82B0-47CC-8784-91B5F8F119A0}">
  <dimension ref="A1:O32"/>
  <sheetViews>
    <sheetView tabSelected="1" workbookViewId="0">
      <selection activeCell="M14" sqref="M14"/>
    </sheetView>
  </sheetViews>
  <sheetFormatPr defaultColWidth="9.140625" defaultRowHeight="15" x14ac:dyDescent="0.25"/>
  <cols>
    <col min="1" max="1" width="11.28515625" customWidth="1"/>
    <col min="2" max="2" width="16.42578125" bestFit="1" customWidth="1"/>
    <col min="3" max="3" width="63.140625" customWidth="1"/>
    <col min="4" max="4" width="10.42578125" customWidth="1"/>
    <col min="5" max="5" width="10.140625" customWidth="1"/>
    <col min="6" max="6" width="15.42578125" customWidth="1"/>
    <col min="7" max="7" width="11.85546875" customWidth="1"/>
    <col min="8" max="8" width="15.5703125" customWidth="1"/>
    <col min="9" max="9" width="18.42578125" customWidth="1"/>
    <col min="10" max="10" width="20.7109375" customWidth="1"/>
    <col min="11" max="11" width="14.5703125" customWidth="1"/>
    <col min="12" max="12" width="19.140625" customWidth="1"/>
    <col min="13" max="13" width="16" customWidth="1"/>
    <col min="14" max="14" width="17.85546875" customWidth="1"/>
    <col min="18" max="18" width="15.5703125" bestFit="1" customWidth="1"/>
  </cols>
  <sheetData>
    <row r="1" spans="1:15" s="2" customFormat="1" ht="15" customHeight="1" x14ac:dyDescent="0.25">
      <c r="A1" s="1"/>
      <c r="M1" s="9"/>
    </row>
    <row r="2" spans="1:15" s="2" customFormat="1" ht="15.7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9"/>
    </row>
    <row r="3" spans="1:15" s="2" customFormat="1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9"/>
      <c r="O3" s="4"/>
    </row>
    <row r="4" spans="1:15" s="2" customFormat="1" ht="12.75" x14ac:dyDescent="0.25">
      <c r="A4" s="1"/>
      <c r="M4" s="9"/>
    </row>
    <row r="5" spans="1:15" s="7" customFormat="1" ht="63.75" x14ac:dyDescent="0.2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67</v>
      </c>
      <c r="G5" s="6" t="s">
        <v>7</v>
      </c>
      <c r="H5" s="6" t="s">
        <v>68</v>
      </c>
      <c r="I5" s="6" t="s">
        <v>8</v>
      </c>
      <c r="J5" s="6" t="s">
        <v>69</v>
      </c>
      <c r="K5" s="6" t="s">
        <v>9</v>
      </c>
      <c r="L5" s="6" t="s">
        <v>66</v>
      </c>
      <c r="M5" s="9"/>
      <c r="N5" s="2"/>
    </row>
    <row r="6" spans="1:15" s="2" customFormat="1" ht="12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9"/>
    </row>
    <row r="7" spans="1:15" s="2" customFormat="1" ht="12.75" x14ac:dyDescent="0.25">
      <c r="A7" s="10"/>
      <c r="B7" s="11"/>
      <c r="C7" s="12"/>
      <c r="D7" s="11"/>
      <c r="E7" s="13"/>
      <c r="F7" s="14"/>
      <c r="G7" s="14"/>
      <c r="H7" s="10"/>
      <c r="I7" s="14"/>
      <c r="J7" s="10"/>
      <c r="K7" s="15"/>
      <c r="L7" s="15"/>
      <c r="M7" s="16"/>
    </row>
    <row r="8" spans="1:15" s="2" customFormat="1" ht="12.75" x14ac:dyDescent="0.25">
      <c r="A8" s="19">
        <v>1</v>
      </c>
      <c r="B8" s="8" t="s">
        <v>33</v>
      </c>
      <c r="C8" s="17" t="s">
        <v>10</v>
      </c>
      <c r="D8" s="8" t="s">
        <v>11</v>
      </c>
      <c r="E8" s="18">
        <v>1</v>
      </c>
      <c r="F8" s="19" t="s">
        <v>54</v>
      </c>
      <c r="G8" s="19">
        <v>50</v>
      </c>
      <c r="H8" s="20">
        <f>6.68+(G8-25)*0.16</f>
        <v>10.68</v>
      </c>
      <c r="I8" s="19">
        <v>1</v>
      </c>
      <c r="J8" s="20">
        <v>1</v>
      </c>
      <c r="K8" s="21">
        <v>1980</v>
      </c>
      <c r="L8" s="21">
        <f>E8*H8*J8+K8</f>
        <v>1990.68</v>
      </c>
      <c r="M8" s="9"/>
    </row>
    <row r="9" spans="1:15" s="2" customFormat="1" ht="12.75" x14ac:dyDescent="0.25">
      <c r="A9" s="19">
        <v>2</v>
      </c>
      <c r="B9" s="8" t="s">
        <v>34</v>
      </c>
      <c r="C9" s="17" t="s">
        <v>12</v>
      </c>
      <c r="D9" s="8" t="s">
        <v>11</v>
      </c>
      <c r="E9" s="18">
        <v>1</v>
      </c>
      <c r="F9" s="19" t="s">
        <v>54</v>
      </c>
      <c r="G9" s="19">
        <v>50</v>
      </c>
      <c r="H9" s="20">
        <f t="shared" ref="H9:H11" si="0">6.68+(G9-25)*0.16</f>
        <v>10.68</v>
      </c>
      <c r="I9" s="19">
        <v>1</v>
      </c>
      <c r="J9" s="20">
        <v>1</v>
      </c>
      <c r="K9" s="21">
        <v>1910</v>
      </c>
      <c r="L9" s="21">
        <f>E9*H9*J9+K9</f>
        <v>1920.68</v>
      </c>
      <c r="M9" s="9"/>
    </row>
    <row r="10" spans="1:15" s="2" customFormat="1" ht="12.75" x14ac:dyDescent="0.25">
      <c r="A10" s="19">
        <v>3</v>
      </c>
      <c r="B10" s="8" t="s">
        <v>35</v>
      </c>
      <c r="C10" s="17" t="s">
        <v>13</v>
      </c>
      <c r="D10" s="8" t="s">
        <v>11</v>
      </c>
      <c r="E10" s="18">
        <v>1</v>
      </c>
      <c r="F10" s="19" t="s">
        <v>54</v>
      </c>
      <c r="G10" s="19">
        <v>50</v>
      </c>
      <c r="H10" s="20">
        <f t="shared" si="0"/>
        <v>10.68</v>
      </c>
      <c r="I10" s="19">
        <v>1</v>
      </c>
      <c r="J10" s="20">
        <v>1</v>
      </c>
      <c r="K10" s="21">
        <v>1890</v>
      </c>
      <c r="L10" s="21">
        <f>E10*H10*J10+K10</f>
        <v>1900.68</v>
      </c>
      <c r="M10" s="9"/>
    </row>
    <row r="11" spans="1:15" s="2" customFormat="1" ht="12.75" x14ac:dyDescent="0.25">
      <c r="A11" s="19">
        <v>4</v>
      </c>
      <c r="B11" s="8" t="s">
        <v>36</v>
      </c>
      <c r="C11" s="17" t="s">
        <v>14</v>
      </c>
      <c r="D11" s="8" t="s">
        <v>11</v>
      </c>
      <c r="E11" s="18">
        <v>1</v>
      </c>
      <c r="F11" s="19" t="s">
        <v>54</v>
      </c>
      <c r="G11" s="19">
        <v>50</v>
      </c>
      <c r="H11" s="20">
        <f t="shared" si="0"/>
        <v>10.68</v>
      </c>
      <c r="I11" s="19">
        <v>1</v>
      </c>
      <c r="J11" s="20">
        <v>1</v>
      </c>
      <c r="K11" s="21">
        <v>1863</v>
      </c>
      <c r="L11" s="21">
        <f>E11*H11*J11+K11</f>
        <v>1873.68</v>
      </c>
      <c r="M11" s="9"/>
    </row>
    <row r="12" spans="1:15" s="2" customFormat="1" x14ac:dyDescent="0.25">
      <c r="A12" s="19">
        <v>5</v>
      </c>
      <c r="B12" s="8" t="s">
        <v>37</v>
      </c>
      <c r="C12" s="22" t="s">
        <v>15</v>
      </c>
      <c r="D12" s="8" t="s">
        <v>16</v>
      </c>
      <c r="E12" s="18">
        <f>2400/1000</f>
        <v>2.4</v>
      </c>
      <c r="F12" s="19" t="s">
        <v>55</v>
      </c>
      <c r="G12" s="19">
        <v>20</v>
      </c>
      <c r="H12" s="20">
        <v>6.95</v>
      </c>
      <c r="I12" s="19">
        <v>1</v>
      </c>
      <c r="J12" s="20">
        <v>1</v>
      </c>
      <c r="K12" s="21">
        <v>186</v>
      </c>
      <c r="L12" s="21">
        <f>E12*H12*J12+K12</f>
        <v>202.68</v>
      </c>
      <c r="M12" s="9"/>
    </row>
    <row r="13" spans="1:15" s="2" customFormat="1" x14ac:dyDescent="0.25">
      <c r="A13" s="19">
        <v>6</v>
      </c>
      <c r="B13" s="8" t="s">
        <v>38</v>
      </c>
      <c r="C13" s="22" t="s">
        <v>17</v>
      </c>
      <c r="D13" s="8" t="s">
        <v>16</v>
      </c>
      <c r="E13" s="18">
        <f t="shared" ref="E13:E16" si="1">2400/1000</f>
        <v>2.4</v>
      </c>
      <c r="F13" s="19" t="s">
        <v>55</v>
      </c>
      <c r="G13" s="19">
        <v>20</v>
      </c>
      <c r="H13" s="20">
        <v>6.95</v>
      </c>
      <c r="I13" s="19">
        <v>1</v>
      </c>
      <c r="J13" s="20">
        <v>1</v>
      </c>
      <c r="K13" s="21">
        <v>190</v>
      </c>
      <c r="L13" s="21">
        <f>E13*H13*J13+K13</f>
        <v>206.68</v>
      </c>
      <c r="M13" s="9"/>
    </row>
    <row r="14" spans="1:15" s="2" customFormat="1" x14ac:dyDescent="0.25">
      <c r="A14" s="19">
        <v>7</v>
      </c>
      <c r="B14" s="8" t="s">
        <v>39</v>
      </c>
      <c r="C14" s="22" t="s">
        <v>18</v>
      </c>
      <c r="D14" s="8" t="s">
        <v>16</v>
      </c>
      <c r="E14" s="18">
        <f t="shared" si="1"/>
        <v>2.4</v>
      </c>
      <c r="F14" s="19" t="s">
        <v>55</v>
      </c>
      <c r="G14" s="19">
        <v>20</v>
      </c>
      <c r="H14" s="20">
        <v>6.95</v>
      </c>
      <c r="I14" s="19">
        <v>1</v>
      </c>
      <c r="J14" s="20">
        <v>1</v>
      </c>
      <c r="K14" s="21">
        <v>192</v>
      </c>
      <c r="L14" s="21">
        <f>E14*H14*J14+K14</f>
        <v>208.68</v>
      </c>
      <c r="M14" s="9"/>
    </row>
    <row r="15" spans="1:15" s="2" customFormat="1" x14ac:dyDescent="0.25">
      <c r="A15" s="19">
        <v>8</v>
      </c>
      <c r="B15" s="8" t="s">
        <v>40</v>
      </c>
      <c r="C15" s="22" t="s">
        <v>19</v>
      </c>
      <c r="D15" s="8" t="s">
        <v>16</v>
      </c>
      <c r="E15" s="18">
        <f t="shared" si="1"/>
        <v>2.4</v>
      </c>
      <c r="F15" s="19" t="s">
        <v>55</v>
      </c>
      <c r="G15" s="19">
        <v>20</v>
      </c>
      <c r="H15" s="20">
        <v>6.95</v>
      </c>
      <c r="I15" s="19">
        <v>1</v>
      </c>
      <c r="J15" s="20">
        <v>1</v>
      </c>
      <c r="K15" s="21">
        <v>194</v>
      </c>
      <c r="L15" s="21">
        <f>E15*H15*J15+K15</f>
        <v>210.68</v>
      </c>
      <c r="M15" s="9"/>
    </row>
    <row r="16" spans="1:15" s="2" customFormat="1" x14ac:dyDescent="0.25">
      <c r="A16" s="19">
        <v>9</v>
      </c>
      <c r="B16" s="8" t="s">
        <v>41</v>
      </c>
      <c r="C16" s="22" t="s">
        <v>20</v>
      </c>
      <c r="D16" s="8" t="s">
        <v>16</v>
      </c>
      <c r="E16" s="18">
        <f t="shared" si="1"/>
        <v>2.4</v>
      </c>
      <c r="F16" s="19" t="s">
        <v>55</v>
      </c>
      <c r="G16" s="19">
        <v>20</v>
      </c>
      <c r="H16" s="20">
        <v>6.95</v>
      </c>
      <c r="I16" s="19">
        <v>1</v>
      </c>
      <c r="J16" s="20">
        <v>1</v>
      </c>
      <c r="K16" s="21">
        <v>202</v>
      </c>
      <c r="L16" s="21">
        <f>E16*H16*J16+K16</f>
        <v>218.68</v>
      </c>
      <c r="M16" s="9"/>
    </row>
    <row r="17" spans="1:13" s="2" customFormat="1" x14ac:dyDescent="0.25">
      <c r="A17" s="19">
        <v>10</v>
      </c>
      <c r="B17" s="8" t="s">
        <v>42</v>
      </c>
      <c r="C17" s="23" t="s">
        <v>30</v>
      </c>
      <c r="D17" s="8" t="s">
        <v>16</v>
      </c>
      <c r="E17" s="18">
        <f>1500/1000</f>
        <v>1.5</v>
      </c>
      <c r="F17" s="19" t="s">
        <v>56</v>
      </c>
      <c r="G17" s="19">
        <v>10</v>
      </c>
      <c r="H17" s="20">
        <v>2.4300000000000002</v>
      </c>
      <c r="I17" s="19">
        <v>1</v>
      </c>
      <c r="J17" s="20">
        <v>1</v>
      </c>
      <c r="K17" s="21">
        <v>48</v>
      </c>
      <c r="L17" s="21">
        <f>E17*H17*J17+K17</f>
        <v>51.645000000000003</v>
      </c>
      <c r="M17" s="9"/>
    </row>
    <row r="18" spans="1:13" s="2" customFormat="1" x14ac:dyDescent="0.25">
      <c r="A18" s="19">
        <v>11</v>
      </c>
      <c r="B18" s="8" t="s">
        <v>43</v>
      </c>
      <c r="C18" s="23" t="s">
        <v>31</v>
      </c>
      <c r="D18" s="8" t="s">
        <v>16</v>
      </c>
      <c r="E18" s="18">
        <f>1500/1000</f>
        <v>1.5</v>
      </c>
      <c r="F18" s="19" t="s">
        <v>56</v>
      </c>
      <c r="G18" s="19">
        <v>10</v>
      </c>
      <c r="H18" s="20">
        <v>2.4300000000000002</v>
      </c>
      <c r="I18" s="19">
        <v>1</v>
      </c>
      <c r="J18" s="20">
        <v>1</v>
      </c>
      <c r="K18" s="21">
        <v>20</v>
      </c>
      <c r="L18" s="21">
        <f>E18*H18*J18+K18</f>
        <v>23.645</v>
      </c>
      <c r="M18" s="9"/>
    </row>
    <row r="19" spans="1:13" s="2" customFormat="1" x14ac:dyDescent="0.25">
      <c r="A19" s="19">
        <v>12</v>
      </c>
      <c r="B19" s="8" t="s">
        <v>44</v>
      </c>
      <c r="C19" s="23" t="s">
        <v>32</v>
      </c>
      <c r="D19" s="8" t="s">
        <v>16</v>
      </c>
      <c r="E19" s="18">
        <f>1500/1000</f>
        <v>1.5</v>
      </c>
      <c r="F19" s="19" t="s">
        <v>56</v>
      </c>
      <c r="G19" s="19">
        <v>10</v>
      </c>
      <c r="H19" s="20">
        <v>2.4300000000000002</v>
      </c>
      <c r="I19" s="19">
        <v>1</v>
      </c>
      <c r="J19" s="20">
        <v>1</v>
      </c>
      <c r="K19" s="21">
        <v>25</v>
      </c>
      <c r="L19" s="21">
        <f>E19*H19*J19+K19</f>
        <v>28.645</v>
      </c>
      <c r="M19" s="9"/>
    </row>
    <row r="20" spans="1:13" s="2" customFormat="1" x14ac:dyDescent="0.25">
      <c r="A20" s="19">
        <v>13</v>
      </c>
      <c r="B20" s="8" t="s">
        <v>45</v>
      </c>
      <c r="C20" s="23" t="s">
        <v>21</v>
      </c>
      <c r="D20" s="8" t="s">
        <v>16</v>
      </c>
      <c r="E20" s="18">
        <f>1600/1000</f>
        <v>1.6</v>
      </c>
      <c r="F20" s="19" t="s">
        <v>56</v>
      </c>
      <c r="G20" s="19">
        <v>10</v>
      </c>
      <c r="H20" s="20">
        <v>2.4300000000000002</v>
      </c>
      <c r="I20" s="19">
        <v>1</v>
      </c>
      <c r="J20" s="20">
        <v>1</v>
      </c>
      <c r="K20" s="21">
        <v>35</v>
      </c>
      <c r="L20" s="21">
        <f>E20*H20*J20+K20</f>
        <v>38.887999999999998</v>
      </c>
      <c r="M20" s="9"/>
    </row>
    <row r="21" spans="1:13" s="2" customFormat="1" x14ac:dyDescent="0.25">
      <c r="A21" s="19">
        <v>14</v>
      </c>
      <c r="B21" s="8" t="s">
        <v>46</v>
      </c>
      <c r="C21" s="22" t="s">
        <v>22</v>
      </c>
      <c r="D21" s="8" t="s">
        <v>16</v>
      </c>
      <c r="E21" s="18">
        <f t="shared" ref="E21:E24" si="2">1600/1000</f>
        <v>1.6</v>
      </c>
      <c r="F21" s="19" t="s">
        <v>56</v>
      </c>
      <c r="G21" s="19">
        <v>10</v>
      </c>
      <c r="H21" s="20">
        <v>2.4300000000000002</v>
      </c>
      <c r="I21" s="19">
        <v>1</v>
      </c>
      <c r="J21" s="20">
        <v>1</v>
      </c>
      <c r="K21" s="21">
        <v>35</v>
      </c>
      <c r="L21" s="21">
        <f>E21*H21*J21+K21</f>
        <v>38.887999999999998</v>
      </c>
      <c r="M21" s="9"/>
    </row>
    <row r="22" spans="1:13" s="2" customFormat="1" x14ac:dyDescent="0.25">
      <c r="A22" s="19">
        <v>15</v>
      </c>
      <c r="B22" s="8" t="s">
        <v>47</v>
      </c>
      <c r="C22" s="22" t="s">
        <v>23</v>
      </c>
      <c r="D22" s="8" t="s">
        <v>16</v>
      </c>
      <c r="E22" s="18">
        <f t="shared" si="2"/>
        <v>1.6</v>
      </c>
      <c r="F22" s="19" t="s">
        <v>56</v>
      </c>
      <c r="G22" s="19">
        <v>10</v>
      </c>
      <c r="H22" s="20">
        <v>2.4300000000000002</v>
      </c>
      <c r="I22" s="19">
        <v>1</v>
      </c>
      <c r="J22" s="20">
        <v>1</v>
      </c>
      <c r="K22" s="21">
        <v>33</v>
      </c>
      <c r="L22" s="21">
        <f>E22*H22*J22+K22</f>
        <v>36.887999999999998</v>
      </c>
      <c r="M22" s="9"/>
    </row>
    <row r="23" spans="1:13" s="2" customFormat="1" x14ac:dyDescent="0.25">
      <c r="A23" s="19">
        <v>16</v>
      </c>
      <c r="B23" s="8" t="s">
        <v>48</v>
      </c>
      <c r="C23" s="22" t="s">
        <v>25</v>
      </c>
      <c r="D23" s="8" t="s">
        <v>16</v>
      </c>
      <c r="E23" s="18">
        <f t="shared" si="2"/>
        <v>1.6</v>
      </c>
      <c r="F23" s="19" t="s">
        <v>56</v>
      </c>
      <c r="G23" s="19">
        <v>10</v>
      </c>
      <c r="H23" s="20">
        <v>2.4300000000000002</v>
      </c>
      <c r="I23" s="19">
        <v>1</v>
      </c>
      <c r="J23" s="20">
        <v>1</v>
      </c>
      <c r="K23" s="21">
        <v>30</v>
      </c>
      <c r="L23" s="21">
        <f>E23*H23*J23+K23</f>
        <v>33.887999999999998</v>
      </c>
      <c r="M23" s="9"/>
    </row>
    <row r="24" spans="1:13" s="2" customFormat="1" x14ac:dyDescent="0.25">
      <c r="A24" s="19">
        <v>17</v>
      </c>
      <c r="B24" s="8" t="s">
        <v>49</v>
      </c>
      <c r="C24" s="22" t="s">
        <v>24</v>
      </c>
      <c r="D24" s="8" t="s">
        <v>16</v>
      </c>
      <c r="E24" s="18">
        <f t="shared" si="2"/>
        <v>1.6</v>
      </c>
      <c r="F24" s="19" t="s">
        <v>56</v>
      </c>
      <c r="G24" s="19">
        <v>10</v>
      </c>
      <c r="H24" s="20">
        <v>2.4300000000000002</v>
      </c>
      <c r="I24" s="19">
        <v>1</v>
      </c>
      <c r="J24" s="20">
        <v>1</v>
      </c>
      <c r="K24" s="21">
        <v>20</v>
      </c>
      <c r="L24" s="21">
        <f>E24*H24*J24+K24</f>
        <v>23.888000000000002</v>
      </c>
      <c r="M24" s="9"/>
    </row>
    <row r="25" spans="1:13" s="2" customFormat="1" ht="12.75" x14ac:dyDescent="0.25">
      <c r="A25" s="19">
        <v>18</v>
      </c>
      <c r="B25" s="8" t="s">
        <v>50</v>
      </c>
      <c r="C25" s="17" t="s">
        <v>26</v>
      </c>
      <c r="D25" s="8" t="s">
        <v>11</v>
      </c>
      <c r="E25" s="18">
        <v>1</v>
      </c>
      <c r="F25" s="19" t="s">
        <v>57</v>
      </c>
      <c r="G25" s="19">
        <v>100</v>
      </c>
      <c r="H25" s="20">
        <f>6.68+(G25-25)*0.16</f>
        <v>18.68</v>
      </c>
      <c r="I25" s="19">
        <v>1</v>
      </c>
      <c r="J25" s="20">
        <v>1</v>
      </c>
      <c r="K25" s="21">
        <v>152</v>
      </c>
      <c r="L25" s="21">
        <f>E25*H25*J25+K25</f>
        <v>170.68</v>
      </c>
      <c r="M25" s="9"/>
    </row>
    <row r="26" spans="1:13" s="2" customFormat="1" ht="12.75" x14ac:dyDescent="0.25">
      <c r="A26" s="19">
        <v>19</v>
      </c>
      <c r="B26" s="8" t="s">
        <v>51</v>
      </c>
      <c r="C26" s="17" t="s">
        <v>27</v>
      </c>
      <c r="D26" s="8" t="s">
        <v>11</v>
      </c>
      <c r="E26" s="18">
        <v>1</v>
      </c>
      <c r="F26" s="19" t="s">
        <v>57</v>
      </c>
      <c r="G26" s="19">
        <v>100</v>
      </c>
      <c r="H26" s="20">
        <f t="shared" ref="H26:H28" si="3">6.68+(G26-25)*0.16</f>
        <v>18.68</v>
      </c>
      <c r="I26" s="19">
        <v>1</v>
      </c>
      <c r="J26" s="20">
        <v>1</v>
      </c>
      <c r="K26" s="21">
        <v>165</v>
      </c>
      <c r="L26" s="21">
        <f>E26*H26*J26+K26</f>
        <v>183.68</v>
      </c>
      <c r="M26" s="9"/>
    </row>
    <row r="27" spans="1:13" s="2" customFormat="1" ht="12.75" x14ac:dyDescent="0.25">
      <c r="A27" s="19">
        <v>20</v>
      </c>
      <c r="B27" s="8" t="s">
        <v>52</v>
      </c>
      <c r="C27" s="17" t="s">
        <v>28</v>
      </c>
      <c r="D27" s="8" t="s">
        <v>11</v>
      </c>
      <c r="E27" s="18">
        <v>1</v>
      </c>
      <c r="F27" s="19" t="s">
        <v>57</v>
      </c>
      <c r="G27" s="19">
        <v>100</v>
      </c>
      <c r="H27" s="20">
        <f t="shared" si="3"/>
        <v>18.68</v>
      </c>
      <c r="I27" s="19">
        <v>3</v>
      </c>
      <c r="J27" s="20">
        <v>1.6</v>
      </c>
      <c r="K27" s="21">
        <v>1280</v>
      </c>
      <c r="L27" s="21">
        <f>E27*H27*J27+K27</f>
        <v>1309.8879999999999</v>
      </c>
      <c r="M27" s="9"/>
    </row>
    <row r="28" spans="1:13" s="2" customFormat="1" ht="12.75" x14ac:dyDescent="0.25">
      <c r="A28" s="19">
        <v>21</v>
      </c>
      <c r="B28" s="8" t="s">
        <v>53</v>
      </c>
      <c r="C28" s="17" t="s">
        <v>29</v>
      </c>
      <c r="D28" s="8" t="s">
        <v>11</v>
      </c>
      <c r="E28" s="18">
        <v>1</v>
      </c>
      <c r="F28" s="19" t="s">
        <v>57</v>
      </c>
      <c r="G28" s="19">
        <v>100</v>
      </c>
      <c r="H28" s="20">
        <f t="shared" si="3"/>
        <v>18.68</v>
      </c>
      <c r="I28" s="19">
        <v>3</v>
      </c>
      <c r="J28" s="20">
        <v>1.6</v>
      </c>
      <c r="K28" s="21">
        <v>1229</v>
      </c>
      <c r="L28" s="21">
        <f>E28*H28*J28+K28</f>
        <v>1258.8879999999999</v>
      </c>
      <c r="M28" s="9"/>
    </row>
    <row r="29" spans="1:13" s="2" customFormat="1" ht="12.75" x14ac:dyDescent="0.25">
      <c r="A29" s="19">
        <v>22</v>
      </c>
      <c r="B29" s="24" t="s">
        <v>60</v>
      </c>
      <c r="C29" s="22" t="s">
        <v>58</v>
      </c>
      <c r="D29" s="8" t="s">
        <v>64</v>
      </c>
      <c r="E29" s="18">
        <f>12.28/1000</f>
        <v>1.2279999999999999E-2</v>
      </c>
      <c r="F29" s="19" t="s">
        <v>65</v>
      </c>
      <c r="G29" s="19">
        <v>30</v>
      </c>
      <c r="H29" s="20">
        <f>6.68+(G29-25)*0.16</f>
        <v>7.4799999999999995</v>
      </c>
      <c r="I29" s="19">
        <v>2</v>
      </c>
      <c r="J29" s="20">
        <v>1.25</v>
      </c>
      <c r="K29" s="21">
        <v>15.3</v>
      </c>
      <c r="L29" s="21">
        <f>E29*H29*J29+K29</f>
        <v>15.414818</v>
      </c>
      <c r="M29" s="9"/>
    </row>
    <row r="30" spans="1:13" s="2" customFormat="1" ht="12.75" x14ac:dyDescent="0.25">
      <c r="A30" s="19">
        <v>23</v>
      </c>
      <c r="B30" s="24" t="s">
        <v>61</v>
      </c>
      <c r="C30" s="22" t="s">
        <v>59</v>
      </c>
      <c r="D30" s="8" t="s">
        <v>64</v>
      </c>
      <c r="E30" s="18">
        <f>15/1000</f>
        <v>1.4999999999999999E-2</v>
      </c>
      <c r="F30" s="19" t="s">
        <v>65</v>
      </c>
      <c r="G30" s="19">
        <v>30</v>
      </c>
      <c r="H30" s="20">
        <f>6.68+(G30-25)*0.16</f>
        <v>7.4799999999999995</v>
      </c>
      <c r="I30" s="19">
        <v>2</v>
      </c>
      <c r="J30" s="20">
        <v>1.25</v>
      </c>
      <c r="K30" s="21">
        <v>50</v>
      </c>
      <c r="L30" s="21">
        <f>E30*H30*J30+K30</f>
        <v>50.140250000000002</v>
      </c>
      <c r="M30" s="9"/>
    </row>
    <row r="31" spans="1:13" s="2" customFormat="1" ht="12.75" x14ac:dyDescent="0.25">
      <c r="A31" s="19">
        <v>24</v>
      </c>
      <c r="B31" s="24" t="s">
        <v>62</v>
      </c>
      <c r="C31" s="22" t="s">
        <v>63</v>
      </c>
      <c r="D31" s="8" t="s">
        <v>64</v>
      </c>
      <c r="E31" s="18">
        <f>30/1000</f>
        <v>0.03</v>
      </c>
      <c r="F31" s="19" t="s">
        <v>65</v>
      </c>
      <c r="G31" s="19">
        <v>30</v>
      </c>
      <c r="H31" s="20">
        <f>6.68+(G31-25)*0.16</f>
        <v>7.4799999999999995</v>
      </c>
      <c r="I31" s="19">
        <v>2</v>
      </c>
      <c r="J31" s="20">
        <v>1.25</v>
      </c>
      <c r="K31" s="21">
        <v>72</v>
      </c>
      <c r="L31" s="21">
        <f>E31*H31*J31+K31</f>
        <v>72.280500000000004</v>
      </c>
      <c r="M31" s="9"/>
    </row>
    <row r="32" spans="1:13" s="2" customFormat="1" ht="12.75" x14ac:dyDescent="0.25">
      <c r="A32" s="10"/>
      <c r="B32" s="11"/>
      <c r="C32" s="12"/>
      <c r="D32" s="11"/>
      <c r="E32" s="13"/>
      <c r="F32" s="14"/>
      <c r="G32" s="14"/>
      <c r="H32" s="10"/>
      <c r="I32" s="14"/>
      <c r="J32" s="10"/>
      <c r="K32" s="15"/>
      <c r="L32" s="15"/>
      <c r="M32" s="16"/>
    </row>
  </sheetData>
  <mergeCells count="2">
    <mergeCell ref="A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კალკულაციები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2026-10-01T14:44:44Z</dcterms:created>
  <dcterms:modified xsi:type="dcterms:W3CDTF">2026-10-01T15:10:20Z</dcterms:modified>
</cp:coreProperties>
</file>